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ntral Benefits\BENEFITS\State Group Life\"/>
    </mc:Choice>
  </mc:AlternateContent>
  <xr:revisionPtr revIDLastSave="0" documentId="13_ncr:1_{D398EEEA-2D25-4FE9-B44D-C22E7F1176DD}" xr6:coauthVersionLast="47" xr6:coauthVersionMax="47" xr10:uidLastSave="{00000000-0000-0000-0000-000000000000}"/>
  <bookViews>
    <workbookView xWindow="28680" yWindow="-120" windowWidth="29040" windowHeight="15720" tabRatio="813" activeTab="1" xr2:uid="{00000000-000D-0000-FFFF-FFFF00000000}"/>
  </bookViews>
  <sheets>
    <sheet name="Calculator" sheetId="29" r:id="rId1"/>
    <sheet name="Lookup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9" l="1"/>
  <c r="D27" i="29"/>
  <c r="D26" i="29"/>
  <c r="D25" i="29"/>
  <c r="D24" i="29"/>
  <c r="B17" i="29"/>
  <c r="B19" i="29" s="1"/>
  <c r="B24" i="29" l="1"/>
  <c r="B42" i="29"/>
  <c r="C42" i="29" s="1"/>
  <c r="B38" i="29"/>
  <c r="C38" i="29" s="1"/>
  <c r="B39" i="29"/>
  <c r="C39" i="29" s="1"/>
  <c r="B41" i="29"/>
  <c r="C41" i="29" s="1"/>
  <c r="B37" i="29"/>
  <c r="C37" i="29" s="1"/>
  <c r="B25" i="29"/>
  <c r="B28" i="29" s="1"/>
  <c r="B40" i="29"/>
  <c r="C40" i="29" s="1"/>
  <c r="B26" i="29" l="1"/>
  <c r="B27" i="29"/>
  <c r="E24" i="29"/>
  <c r="E25" i="29" s="1"/>
</calcChain>
</file>

<file path=xl/sharedStrings.xml><?xml version="1.0" encoding="utf-8"?>
<sst xmlns="http://schemas.openxmlformats.org/spreadsheetml/2006/main" count="69" uniqueCount="66">
  <si>
    <t>Hourly Rate:</t>
  </si>
  <si>
    <t>Examples of Amount of Coverage</t>
  </si>
  <si>
    <t>Basic Plan</t>
  </si>
  <si>
    <t>Coverage</t>
  </si>
  <si>
    <t>Coverage Doubles</t>
  </si>
  <si>
    <t>In Case of Accidental Death</t>
  </si>
  <si>
    <t>Supplemental Plan</t>
  </si>
  <si>
    <t>Additional Plan - Unit 1</t>
  </si>
  <si>
    <t>Additional Plan - Unit 2</t>
  </si>
  <si>
    <t>Additional Plan - Unit 3</t>
  </si>
  <si>
    <t>Estimated Annual Salary:</t>
  </si>
  <si>
    <t>Basic</t>
  </si>
  <si>
    <t>Basic + 100% Supplemental</t>
  </si>
  <si>
    <t>Basic, Supplemental + 1 Add'l</t>
  </si>
  <si>
    <t>Basic, Supplemental + 2 Add'l</t>
  </si>
  <si>
    <t>Basic, Supplemental + 3 Add'l</t>
  </si>
  <si>
    <t>+ 1 Unit Spouse/Dependent</t>
  </si>
  <si>
    <t>+ 2 Units Spouse/Dependent</t>
  </si>
  <si>
    <t>Spouse/Dependent Coverage</t>
  </si>
  <si>
    <t>1 Unit</t>
  </si>
  <si>
    <t>Spouse = $10,000</t>
  </si>
  <si>
    <t>Each Dependent Child = $5,000</t>
  </si>
  <si>
    <t>2 Units</t>
  </si>
  <si>
    <t>Spouse = $20,000</t>
  </si>
  <si>
    <t>Each Dependent Child = $10,000</t>
  </si>
  <si>
    <t>(EAS rounded to the next thousand)</t>
  </si>
  <si>
    <t>ACCUMULATED</t>
  </si>
  <si>
    <t>MAXIMUM COVERAGE</t>
  </si>
  <si>
    <t>Estimated MONTHLY Premium Costs Based on Coverage Options:</t>
  </si>
  <si>
    <t>Employer Share</t>
  </si>
  <si>
    <t>Column1</t>
  </si>
  <si>
    <t>Basic &amp; Supplemental</t>
  </si>
  <si>
    <t>Additional</t>
  </si>
  <si>
    <t>2 Unit</t>
  </si>
  <si>
    <t>Under 30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</si>
  <si>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</si>
  <si>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</si>
  <si>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</si>
  <si>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</si>
  <si>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</si>
  <si>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</si>
  <si>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</si>
  <si>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</si>
  <si>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Life Insurance Calculator</t>
  </si>
  <si>
    <t>*70</t>
  </si>
  <si>
    <t>*71</t>
  </si>
  <si>
    <t>*72</t>
  </si>
  <si>
    <t>*73</t>
  </si>
  <si>
    <t>*74</t>
  </si>
  <si>
    <t>*75</t>
  </si>
  <si>
    <t>*76</t>
  </si>
  <si>
    <t>*77 and older</t>
  </si>
  <si>
    <t>Choose Drop Down</t>
  </si>
  <si>
    <t>Coverage levels change each year on April 1st, based on your earnings in the previous calendar year.</t>
  </si>
  <si>
    <t>Age levels will change based on your age as of April 1st during the annual lookback.</t>
  </si>
  <si>
    <t xml:space="preserve">*When an active employee reaches age 70: Basic coverage continues at a reduced level without further premiums and Supplemental coverage ceases. Additional coverage will continue until the employee cancels coverage, stops paying premiums or terminates employment. </t>
  </si>
  <si>
    <t>Employee's Name:</t>
  </si>
  <si>
    <r>
      <t>Age (</t>
    </r>
    <r>
      <rPr>
        <i/>
        <sz val="12"/>
        <rFont val="Arial"/>
        <family val="2"/>
      </rPr>
      <t>choose from drop down</t>
    </r>
    <r>
      <rPr>
        <sz val="12"/>
        <rFont val="Arial"/>
        <family val="2"/>
      </rPr>
      <t>):</t>
    </r>
  </si>
  <si>
    <t>Estimated Coverage Amount</t>
  </si>
  <si>
    <r>
      <t>FTE (</t>
    </r>
    <r>
      <rPr>
        <i/>
        <sz val="12"/>
        <rFont val="Arial"/>
        <family val="2"/>
      </rPr>
      <t>as %</t>
    </r>
    <r>
      <rPr>
        <sz val="12"/>
        <rFont val="Arial"/>
        <family val="2"/>
      </rPr>
      <t>); Full time = 100%:</t>
    </r>
  </si>
  <si>
    <t>Employee needs to complete blue sections.</t>
  </si>
  <si>
    <t>$2.10 per month</t>
  </si>
  <si>
    <t>$4.20 per month</t>
  </si>
  <si>
    <t xml:space="preserve"> </t>
  </si>
  <si>
    <t>Updated 02.18.2026</t>
  </si>
  <si>
    <t>Effective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</si>
</sst>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2" fillId="0" borderId="0"/>
    <xf numFmtId="0" fontId="14" fillId="0" borderId="0"/>
  </cellStyleXfs>
  <cellXfs count="69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2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/>
    <xf numFmtId="8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9" fillId="0" borderId="3" xfId="0" applyFont="1" applyBorder="1"/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2" fillId="0" borderId="5" xfId="0" applyFont="1" applyBorder="1"/>
    <xf numFmtId="165" fontId="0" fillId="0" borderId="0" xfId="0" applyNumberFormat="1"/>
    <xf numFmtId="0" fontId="0" fillId="0" borderId="0" xfId="0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9" fontId="2" fillId="2" borderId="6" xfId="0" applyNumberFormat="1" applyFont="1" applyFill="1" applyBorder="1" applyAlignment="1" applyProtection="1">
      <alignment horizontal="center"/>
      <protection locked="0"/>
    </xf>
    <xf numFmtId="165" fontId="2" fillId="2" borderId="6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12" fillId="0" borderId="0" xfId="0" applyFont="1"/>
    <xf numFmtId="164" fontId="2" fillId="3" borderId="0" xfId="0" applyNumberFormat="1" applyFont="1" applyFill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/>
    <xf numFmtId="0" fontId="8" fillId="0" borderId="0" xfId="0" applyFont="1"/>
    <xf numFmtId="0" fontId="12" fillId="0" borderId="0" xfId="0" applyFont="1" applyProtection="1"/>
    <xf numFmtId="0" fontId="0" fillId="0" borderId="0" xfId="0" applyProtection="1"/>
    <xf numFmtId="0" fontId="15" fillId="0" borderId="0" xfId="3" applyFont="1" applyProtection="1"/>
    <xf numFmtId="0" fontId="12" fillId="0" borderId="0" xfId="3" applyFont="1" applyProtection="1"/>
    <xf numFmtId="2" fontId="14" fillId="0" borderId="0" xfId="3" applyNumberFormat="1" applyProtection="1"/>
    <xf numFmtId="0" fontId="14" fillId="0" borderId="0" xfId="3" applyProtection="1"/>
    <xf numFmtId="0" fontId="1" fillId="0" borderId="0" xfId="3" applyFont="1" applyProtection="1"/>
    <xf numFmtId="1" fontId="14" fillId="0" borderId="0" xfId="3" applyNumberFormat="1" applyProtection="1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19C6-7C18-4EA2-9FA4-27CF09ACB433}">
  <sheetPr>
    <tabColor rgb="FFFFFF00"/>
  </sheetPr>
  <dimension ref="A1:E43"/>
  <sheetViews>
    <sheetView workbookViewId="0">
      <selection activeCell="E16" sqref="E16"/>
    </sheetView>
  </sheetViews>
  <sheetFormatPr defaultColWidth="9.140625" defaultRowHeight="12.75" x14ac:dyDescent="0.2"/>
  <cols>
    <col min="1" max="1" width="32.28515625" style="2" customWidth="1"/>
    <col min="2" max="2" width="20.7109375" style="2" customWidth="1"/>
    <col min="3" max="3" width="31.5703125" style="2" customWidth="1"/>
    <col min="4" max="4" width="39.140625" style="2" customWidth="1"/>
    <col min="5" max="5" width="18.7109375" style="2" customWidth="1"/>
    <col min="6" max="16384" width="9.140625" style="2"/>
  </cols>
  <sheetData>
    <row r="1" spans="1:5" ht="30" x14ac:dyDescent="0.4">
      <c r="A1" s="53" t="s">
        <v>43</v>
      </c>
      <c r="B1" s="53"/>
      <c r="C1" s="53"/>
      <c r="D1" s="53"/>
      <c r="E1" s="53"/>
    </row>
    <row r="2" spans="1:5" ht="14.25" customHeight="1" x14ac:dyDescent="0.25">
      <c r="A2" s="54" t="s">
        <v>65</v>
      </c>
      <c r="B2" s="55"/>
      <c r="C2" s="55"/>
      <c r="D2" s="55"/>
      <c r="E2" s="55"/>
    </row>
    <row r="3" spans="1:5" ht="14.25" customHeight="1" x14ac:dyDescent="0.25">
      <c r="A3" s="44"/>
      <c r="B3" s="8"/>
      <c r="C3" s="8"/>
      <c r="D3" s="8"/>
      <c r="E3" s="8"/>
    </row>
    <row r="4" spans="1:5" ht="15" x14ac:dyDescent="0.2">
      <c r="A4" s="56" t="s">
        <v>53</v>
      </c>
      <c r="B4" s="56"/>
      <c r="C4" s="56"/>
      <c r="D4" s="57"/>
      <c r="E4"/>
    </row>
    <row r="5" spans="1:5" ht="15" x14ac:dyDescent="0.2">
      <c r="A5" s="58" t="s">
        <v>54</v>
      </c>
      <c r="B5" s="59"/>
      <c r="C5" s="59"/>
      <c r="D5" s="59"/>
      <c r="E5"/>
    </row>
    <row r="6" spans="1:5" x14ac:dyDescent="0.2">
      <c r="A6" s="56" t="s">
        <v>55</v>
      </c>
      <c r="B6" s="57"/>
      <c r="C6" s="57"/>
      <c r="D6" s="57"/>
      <c r="E6"/>
    </row>
    <row r="7" spans="1:5" x14ac:dyDescent="0.2">
      <c r="A7" s="57"/>
      <c r="B7" s="57"/>
      <c r="C7" s="57"/>
      <c r="D7" s="57"/>
      <c r="E7"/>
    </row>
    <row r="8" spans="1:5" ht="35.25" customHeight="1" x14ac:dyDescent="0.2">
      <c r="A8" s="57"/>
      <c r="B8" s="57"/>
      <c r="C8" s="57"/>
      <c r="D8" s="57"/>
      <c r="E8"/>
    </row>
    <row r="9" spans="1:5" ht="12.75" customHeight="1" x14ac:dyDescent="0.2">
      <c r="A9" s="40"/>
      <c r="B9" s="40"/>
      <c r="C9" s="40"/>
      <c r="D9" s="40"/>
      <c r="E9"/>
    </row>
    <row r="10" spans="1:5" ht="14.25" customHeight="1" x14ac:dyDescent="0.2">
      <c r="A10" s="60" t="s">
        <v>60</v>
      </c>
      <c r="B10" s="60"/>
      <c r="C10" s="60"/>
      <c r="D10" s="60"/>
      <c r="E10"/>
    </row>
    <row r="11" spans="1:5" ht="18" customHeight="1" x14ac:dyDescent="0.2">
      <c r="A11" s="40"/>
      <c r="B11" s="40"/>
      <c r="C11" s="40"/>
      <c r="D11" s="40"/>
      <c r="E11"/>
    </row>
    <row r="12" spans="1:5" ht="18" x14ac:dyDescent="0.25">
      <c r="A12" s="35" t="s">
        <v>56</v>
      </c>
      <c r="B12" s="38"/>
    </row>
    <row r="13" spans="1:5" ht="12" customHeight="1" x14ac:dyDescent="0.2">
      <c r="A13"/>
      <c r="B13" s="31"/>
    </row>
    <row r="14" spans="1:5" ht="15" x14ac:dyDescent="0.2">
      <c r="A14" s="4" t="s">
        <v>57</v>
      </c>
      <c r="B14" s="32" t="s">
        <v>52</v>
      </c>
    </row>
    <row r="15" spans="1:5" ht="15" x14ac:dyDescent="0.2">
      <c r="A15" s="4" t="s">
        <v>59</v>
      </c>
      <c r="B15" s="33" t="s">
        <v>63</v>
      </c>
      <c r="C15" s="39"/>
    </row>
    <row r="16" spans="1:5" ht="15" x14ac:dyDescent="0.2">
      <c r="A16" s="4" t="s">
        <v>0</v>
      </c>
      <c r="B16" s="34" t="s">
        <v>63</v>
      </c>
      <c r="C16" s="1"/>
      <c r="D16" s="1"/>
    </row>
    <row r="17" spans="1:5" ht="15" x14ac:dyDescent="0.2">
      <c r="A17" s="4" t="s">
        <v>10</v>
      </c>
      <c r="B17" s="19" t="e">
        <f>((B15*B16)*2080)</f>
        <v>#VALUE!</v>
      </c>
      <c r="C17" s="1"/>
      <c r="D17" s="1"/>
    </row>
    <row r="18" spans="1:5" ht="15" x14ac:dyDescent="0.2">
      <c r="A18" s="4"/>
      <c r="B18" s="8"/>
      <c r="C18" s="1"/>
      <c r="D18" s="1"/>
    </row>
    <row r="19" spans="1:5" ht="15" x14ac:dyDescent="0.2">
      <c r="A19" s="4" t="s">
        <v>58</v>
      </c>
      <c r="B19" s="37" t="e">
        <f>ROUNDUP(B17,-3)</f>
        <v>#VALUE!</v>
      </c>
      <c r="C19" s="1"/>
      <c r="D19" s="1"/>
    </row>
    <row r="20" spans="1:5" ht="15" x14ac:dyDescent="0.2">
      <c r="A20" s="36" t="s">
        <v>25</v>
      </c>
      <c r="B20" s="4"/>
      <c r="C20" s="1"/>
      <c r="D20" s="1"/>
    </row>
    <row r="21" spans="1:5" ht="15" x14ac:dyDescent="0.2">
      <c r="A21" s="4"/>
      <c r="B21" s="4"/>
      <c r="C21" s="4"/>
      <c r="D21" s="4"/>
      <c r="E21"/>
    </row>
    <row r="22" spans="1:5" ht="15.75" x14ac:dyDescent="0.25">
      <c r="A22" s="3" t="s">
        <v>28</v>
      </c>
      <c r="B22" s="4"/>
      <c r="C22" s="4"/>
      <c r="D22" s="4"/>
      <c r="E22"/>
    </row>
    <row r="23" spans="1:5" ht="15.75" x14ac:dyDescent="0.25">
      <c r="A23" s="3"/>
      <c r="B23" s="4"/>
      <c r="C23" s="5" t="s">
        <v>16</v>
      </c>
      <c r="D23" s="5" t="s">
        <v>17</v>
      </c>
      <c r="E23" s="6" t="s">
        <v>29</v>
      </c>
    </row>
    <row r="24" spans="1:5" ht="15" x14ac:dyDescent="0.2">
      <c r="A24" s="6" t="s">
        <v>11</v>
      </c>
      <c r="B24" s="7" t="e">
        <f>$B$19/1000*VLOOKUP($B$14,Lookup!$A$4:$E$20,2,FALSE)</f>
        <v>#VALUE!</v>
      </c>
      <c r="C24" s="7">
        <v>2.1</v>
      </c>
      <c r="D24" s="7">
        <f>C24*2</f>
        <v>4.2</v>
      </c>
      <c r="E24" s="30" t="e">
        <f>B24*65.25%</f>
        <v>#VALUE!</v>
      </c>
    </row>
    <row r="25" spans="1:5" ht="15" x14ac:dyDescent="0.2">
      <c r="A25" s="6" t="s">
        <v>12</v>
      </c>
      <c r="B25" s="7" t="e">
        <f>$B$19/1000*VLOOKUP($B$14,Lookup!$A$4:$E$20,2,FALSE)*2</f>
        <v>#VALUE!</v>
      </c>
      <c r="C25" s="7">
        <v>2.1</v>
      </c>
      <c r="D25" s="7">
        <f t="shared" ref="D25:D28" si="0">C25*2</f>
        <v>4.2</v>
      </c>
      <c r="E25" s="30" t="e">
        <f>B24*37.25%+E24</f>
        <v>#VALUE!</v>
      </c>
    </row>
    <row r="26" spans="1:5" ht="15" x14ac:dyDescent="0.2">
      <c r="A26" s="6" t="s">
        <v>13</v>
      </c>
      <c r="B26" s="7" t="e">
        <f>SUM(PRODUCT($B$19/1000*VLOOKUP($B$14,Lookup!$A$4:$E$20,3,FALSE),1),$B$25)</f>
        <v>#VALUE!</v>
      </c>
      <c r="C26" s="7">
        <v>2.1</v>
      </c>
      <c r="D26" s="7">
        <f t="shared" si="0"/>
        <v>4.2</v>
      </c>
      <c r="E26"/>
    </row>
    <row r="27" spans="1:5" ht="15" x14ac:dyDescent="0.2">
      <c r="A27" s="6" t="s">
        <v>14</v>
      </c>
      <c r="B27" s="7" t="e">
        <f>SUM(PRODUCT($B$19/1000*VLOOKUP($B$14,Lookup!$A$4:$E$20,3,FALSE),2),$B$25)</f>
        <v>#VALUE!</v>
      </c>
      <c r="C27" s="7">
        <v>2.1</v>
      </c>
      <c r="D27" s="7">
        <f t="shared" si="0"/>
        <v>4.2</v>
      </c>
      <c r="E27"/>
    </row>
    <row r="28" spans="1:5" ht="15" x14ac:dyDescent="0.2">
      <c r="A28" s="6" t="s">
        <v>15</v>
      </c>
      <c r="B28" s="7" t="e">
        <f>SUM(PRODUCT($B$19/1000*VLOOKUP($B$14,Lookup!$A$4:$E$20,3,FALSE),3),$B$25)</f>
        <v>#VALUE!</v>
      </c>
      <c r="C28" s="7">
        <v>2.1</v>
      </c>
      <c r="D28" s="7">
        <f t="shared" si="0"/>
        <v>4.2</v>
      </c>
      <c r="E28"/>
    </row>
    <row r="29" spans="1:5" ht="15" x14ac:dyDescent="0.2">
      <c r="A29" s="4"/>
      <c r="B29" s="8"/>
      <c r="C29" s="4"/>
      <c r="D29" s="4"/>
      <c r="E29"/>
    </row>
    <row r="30" spans="1:5" ht="15" x14ac:dyDescent="0.2">
      <c r="A30" s="9"/>
      <c r="B30" s="10"/>
      <c r="C30" s="4"/>
      <c r="D30" s="4"/>
      <c r="E30"/>
    </row>
    <row r="31" spans="1:5" ht="15" x14ac:dyDescent="0.2">
      <c r="A31" s="4"/>
      <c r="B31" s="4"/>
      <c r="C31" s="4"/>
      <c r="D31" s="4"/>
      <c r="E31"/>
    </row>
    <row r="32" spans="1:5" ht="15.75" x14ac:dyDescent="0.25">
      <c r="A32" s="45" t="s">
        <v>1</v>
      </c>
      <c r="B32" s="46"/>
      <c r="C32" s="47"/>
      <c r="D32" s="48" t="s">
        <v>18</v>
      </c>
      <c r="E32"/>
    </row>
    <row r="33" spans="1:5" ht="15" x14ac:dyDescent="0.2">
      <c r="A33" s="50"/>
      <c r="B33" s="51"/>
      <c r="C33" s="52"/>
      <c r="D33" s="49"/>
      <c r="E33"/>
    </row>
    <row r="34" spans="1:5" ht="15" x14ac:dyDescent="0.2">
      <c r="A34" s="41"/>
      <c r="B34" s="42"/>
      <c r="C34" s="43"/>
      <c r="D34" s="11"/>
      <c r="E34"/>
    </row>
    <row r="35" spans="1:5" ht="15.75" x14ac:dyDescent="0.25">
      <c r="A35" s="12"/>
      <c r="B35" s="13" t="s">
        <v>26</v>
      </c>
      <c r="C35" s="14" t="s">
        <v>4</v>
      </c>
      <c r="D35" s="15" t="s">
        <v>19</v>
      </c>
      <c r="E35"/>
    </row>
    <row r="36" spans="1:5" ht="15.75" x14ac:dyDescent="0.25">
      <c r="A36" s="12"/>
      <c r="B36" s="16" t="s">
        <v>3</v>
      </c>
      <c r="C36" s="17" t="s">
        <v>5</v>
      </c>
      <c r="D36" s="18" t="s">
        <v>20</v>
      </c>
      <c r="E36"/>
    </row>
    <row r="37" spans="1:5" ht="15" x14ac:dyDescent="0.2">
      <c r="A37" s="12" t="s">
        <v>2</v>
      </c>
      <c r="B37" s="19" t="e">
        <f>B19</f>
        <v>#VALUE!</v>
      </c>
      <c r="C37" s="20" t="e">
        <f t="shared" ref="C37:C42" si="1">B37*2</f>
        <v>#VALUE!</v>
      </c>
      <c r="D37" s="18" t="s">
        <v>21</v>
      </c>
      <c r="E37"/>
    </row>
    <row r="38" spans="1:5" ht="15" x14ac:dyDescent="0.2">
      <c r="A38" s="12" t="s">
        <v>6</v>
      </c>
      <c r="B38" s="19" t="e">
        <f>B19*2</f>
        <v>#VALUE!</v>
      </c>
      <c r="C38" s="20" t="e">
        <f t="shared" si="1"/>
        <v>#VALUE!</v>
      </c>
      <c r="D38" s="18" t="s">
        <v>61</v>
      </c>
      <c r="E38"/>
    </row>
    <row r="39" spans="1:5" ht="15" x14ac:dyDescent="0.2">
      <c r="A39" s="12" t="s">
        <v>7</v>
      </c>
      <c r="B39" s="19" t="e">
        <f>B19*3</f>
        <v>#VALUE!</v>
      </c>
      <c r="C39" s="20" t="e">
        <f t="shared" si="1"/>
        <v>#VALUE!</v>
      </c>
      <c r="D39" s="15" t="s">
        <v>22</v>
      </c>
      <c r="E39"/>
    </row>
    <row r="40" spans="1:5" ht="15" x14ac:dyDescent="0.2">
      <c r="A40" s="12" t="s">
        <v>8</v>
      </c>
      <c r="B40" s="19" t="e">
        <f>B19*4</f>
        <v>#VALUE!</v>
      </c>
      <c r="C40" s="20" t="e">
        <f t="shared" si="1"/>
        <v>#VALUE!</v>
      </c>
      <c r="D40" s="18" t="s">
        <v>23</v>
      </c>
      <c r="E40"/>
    </row>
    <row r="41" spans="1:5" ht="15" x14ac:dyDescent="0.2">
      <c r="A41" s="12" t="s">
        <v>9</v>
      </c>
      <c r="B41" s="21" t="e">
        <f>B19*5</f>
        <v>#VALUE!</v>
      </c>
      <c r="C41" s="22" t="e">
        <f t="shared" si="1"/>
        <v>#VALUE!</v>
      </c>
      <c r="D41" s="18" t="s">
        <v>24</v>
      </c>
      <c r="E41"/>
    </row>
    <row r="42" spans="1:5" ht="15.75" x14ac:dyDescent="0.25">
      <c r="A42" s="23" t="s">
        <v>27</v>
      </c>
      <c r="B42" s="24" t="e">
        <f>B19*5</f>
        <v>#VALUE!</v>
      </c>
      <c r="C42" s="25" t="e">
        <f t="shared" si="1"/>
        <v>#VALUE!</v>
      </c>
      <c r="D42" s="18" t="s">
        <v>62</v>
      </c>
      <c r="E42"/>
    </row>
    <row r="43" spans="1:5" ht="15" x14ac:dyDescent="0.2">
      <c r="A43" s="26"/>
      <c r="B43" s="27"/>
      <c r="C43" s="28"/>
      <c r="D43" s="29"/>
      <c r="E43"/>
    </row>
  </sheetData>
  <mergeCells count="9">
    <mergeCell ref="A32:C32"/>
    <mergeCell ref="D32:D33"/>
    <mergeCell ref="A33:C33"/>
    <mergeCell ref="A1:E1"/>
    <mergeCell ref="A2:E2"/>
    <mergeCell ref="A4:D4"/>
    <mergeCell ref="A5:D5"/>
    <mergeCell ref="A6:D8"/>
    <mergeCell ref="A10:D10"/>
  </mergeCells>
  <pageMargins left="0.5" right="1" top="1" bottom="0.5" header="0.5" footer="0.5"/>
  <pageSetup orientation="landscape" horizontalDpi="4294967295" verticalDpi="4294967295" r:id="rId1"/>
  <headerFooter alignWithMargins="0">
    <oddHeader>&amp;C&amp;"Arial,Bold"&amp;14Life Insurance Coverage Options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335B3-981B-4E0D-9C0A-8A58CB4FB132}">
          <x14:formula1>
            <xm:f>Lookup!$A$3:$A$20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0"/>
  <sheetViews>
    <sheetView tabSelected="1" workbookViewId="0">
      <selection activeCell="I26" sqref="I26"/>
    </sheetView>
  </sheetViews>
  <sheetFormatPr defaultRowHeight="12.75" x14ac:dyDescent="0.2"/>
  <cols>
    <col min="1" max="1" width="13.28515625" customWidth="1"/>
    <col min="2" max="2" width="20.42578125" bestFit="1" customWidth="1"/>
    <col min="3" max="3" width="10.28515625" bestFit="1" customWidth="1"/>
    <col min="4" max="5" width="6.140625" bestFit="1" customWidth="1"/>
  </cols>
  <sheetData>
    <row r="1" spans="1:5" x14ac:dyDescent="0.2">
      <c r="A1" s="61" t="s">
        <v>64</v>
      </c>
      <c r="B1" s="62"/>
      <c r="C1" s="62"/>
      <c r="D1" s="62"/>
      <c r="E1" s="62"/>
    </row>
    <row r="2" spans="1:5" ht="15" x14ac:dyDescent="0.25">
      <c r="A2" s="63" t="s">
        <v>30</v>
      </c>
      <c r="B2" s="63" t="s">
        <v>31</v>
      </c>
      <c r="C2" s="63" t="s">
        <v>32</v>
      </c>
      <c r="D2" s="63" t="s">
        <v>19</v>
      </c>
      <c r="E2" s="63" t="s">
        <v>33</v>
      </c>
    </row>
    <row r="3" spans="1:5" ht="15" x14ac:dyDescent="0.25">
      <c r="A3" s="63" t="s">
        <v>52</v>
      </c>
      <c r="B3" s="63"/>
      <c r="C3" s="63"/>
      <c r="D3" s="63"/>
      <c r="E3" s="63"/>
    </row>
    <row r="4" spans="1:5" ht="15" x14ac:dyDescent="0.25">
      <c r="A4" s="64" t="s">
        <v>34</v>
      </c>
      <c r="B4" s="65">
        <v>0.06</v>
      </c>
      <c r="C4" s="65">
        <v>0.09</v>
      </c>
      <c r="D4" s="65">
        <v>2.1</v>
      </c>
      <c r="E4" s="65">
        <v>4.2</v>
      </c>
    </row>
    <row r="5" spans="1:5" ht="15" x14ac:dyDescent="0.25">
      <c r="A5" s="64" t="s">
        <v>35</v>
      </c>
      <c r="B5" s="65">
        <v>0.06</v>
      </c>
      <c r="C5" s="65">
        <v>0.09</v>
      </c>
      <c r="D5" s="65">
        <v>2.1</v>
      </c>
      <c r="E5" s="65">
        <v>4.2</v>
      </c>
    </row>
    <row r="6" spans="1:5" ht="15" x14ac:dyDescent="0.25">
      <c r="A6" s="66" t="s">
        <v>36</v>
      </c>
      <c r="B6" s="65">
        <v>0.06</v>
      </c>
      <c r="C6" s="65">
        <v>0.09</v>
      </c>
      <c r="D6" s="65">
        <v>2.1</v>
      </c>
      <c r="E6" s="65">
        <v>4.2</v>
      </c>
    </row>
    <row r="7" spans="1:5" ht="15" x14ac:dyDescent="0.25">
      <c r="A7" s="66" t="s">
        <v>37</v>
      </c>
      <c r="B7" s="65">
        <v>0.09</v>
      </c>
      <c r="C7" s="65">
        <v>0.13</v>
      </c>
      <c r="D7" s="65">
        <v>2.1</v>
      </c>
      <c r="E7" s="65">
        <v>4.2</v>
      </c>
    </row>
    <row r="8" spans="1:5" ht="15" x14ac:dyDescent="0.25">
      <c r="A8" s="66" t="s">
        <v>38</v>
      </c>
      <c r="B8" s="65">
        <v>0.15</v>
      </c>
      <c r="C8" s="65">
        <v>0.22</v>
      </c>
      <c r="D8" s="65">
        <v>2.1</v>
      </c>
      <c r="E8" s="65">
        <v>4.2</v>
      </c>
    </row>
    <row r="9" spans="1:5" ht="15" x14ac:dyDescent="0.25">
      <c r="A9" s="66" t="s">
        <v>39</v>
      </c>
      <c r="B9" s="65">
        <v>0.24</v>
      </c>
      <c r="C9" s="65">
        <v>0.35</v>
      </c>
      <c r="D9" s="65">
        <v>2.1</v>
      </c>
      <c r="E9" s="65">
        <v>4.2</v>
      </c>
    </row>
    <row r="10" spans="1:5" ht="15" x14ac:dyDescent="0.25">
      <c r="A10" s="66" t="s">
        <v>40</v>
      </c>
      <c r="B10" s="65">
        <v>0.33</v>
      </c>
      <c r="C10" s="65">
        <v>0.49</v>
      </c>
      <c r="D10" s="65">
        <v>2.1</v>
      </c>
      <c r="E10" s="65">
        <v>4.2</v>
      </c>
    </row>
    <row r="11" spans="1:5" ht="15" x14ac:dyDescent="0.25">
      <c r="A11" s="66" t="s">
        <v>41</v>
      </c>
      <c r="B11" s="65">
        <v>0.44</v>
      </c>
      <c r="C11" s="65">
        <v>0.66</v>
      </c>
      <c r="D11" s="65">
        <v>2.1</v>
      </c>
      <c r="E11" s="65">
        <v>4.2</v>
      </c>
    </row>
    <row r="12" spans="1:5" ht="15" x14ac:dyDescent="0.25">
      <c r="A12" s="66" t="s">
        <v>42</v>
      </c>
      <c r="B12" s="65">
        <v>0.57999999999999996</v>
      </c>
      <c r="C12" s="65">
        <v>0.84</v>
      </c>
      <c r="D12" s="65">
        <v>2.1</v>
      </c>
      <c r="E12" s="65">
        <v>4.2</v>
      </c>
    </row>
    <row r="13" spans="1:5" ht="15" x14ac:dyDescent="0.25">
      <c r="A13" s="67" t="s">
        <v>44</v>
      </c>
      <c r="B13" s="68">
        <v>0</v>
      </c>
      <c r="C13" s="65">
        <v>1</v>
      </c>
      <c r="D13" s="65">
        <v>2.1</v>
      </c>
      <c r="E13" s="65">
        <v>4.2</v>
      </c>
    </row>
    <row r="14" spans="1:5" ht="15" x14ac:dyDescent="0.25">
      <c r="A14" s="67" t="s">
        <v>45</v>
      </c>
      <c r="B14" s="68">
        <v>0</v>
      </c>
      <c r="C14" s="65">
        <v>1.1499999999999999</v>
      </c>
      <c r="D14" s="65">
        <v>2.1</v>
      </c>
      <c r="E14" s="65">
        <v>4.2</v>
      </c>
    </row>
    <row r="15" spans="1:5" ht="15" x14ac:dyDescent="0.25">
      <c r="A15" s="67" t="s">
        <v>46</v>
      </c>
      <c r="B15" s="68">
        <v>0</v>
      </c>
      <c r="C15" s="65">
        <v>1.25</v>
      </c>
      <c r="D15" s="65">
        <v>2.1</v>
      </c>
      <c r="E15" s="65">
        <v>4.2</v>
      </c>
    </row>
    <row r="16" spans="1:5" ht="15" x14ac:dyDescent="0.25">
      <c r="A16" s="67" t="s">
        <v>47</v>
      </c>
      <c r="B16" s="68">
        <v>0</v>
      </c>
      <c r="C16" s="65">
        <v>1.45</v>
      </c>
      <c r="D16" s="65">
        <v>2.1</v>
      </c>
      <c r="E16" s="65">
        <v>4.2</v>
      </c>
    </row>
    <row r="17" spans="1:5" ht="15" x14ac:dyDescent="0.25">
      <c r="A17" s="67" t="s">
        <v>48</v>
      </c>
      <c r="B17" s="68">
        <v>0</v>
      </c>
      <c r="C17" s="65">
        <v>1.6</v>
      </c>
      <c r="D17" s="65">
        <v>2.1</v>
      </c>
      <c r="E17" s="65">
        <v>4.2</v>
      </c>
    </row>
    <row r="18" spans="1:5" ht="15" x14ac:dyDescent="0.25">
      <c r="A18" s="67" t="s">
        <v>49</v>
      </c>
      <c r="B18" s="68">
        <v>0</v>
      </c>
      <c r="C18" s="65">
        <v>1.8</v>
      </c>
      <c r="D18" s="65">
        <v>2.1</v>
      </c>
      <c r="E18" s="65">
        <v>4.2</v>
      </c>
    </row>
    <row r="19" spans="1:5" ht="15" x14ac:dyDescent="0.25">
      <c r="A19" s="67" t="s">
        <v>50</v>
      </c>
      <c r="B19" s="68">
        <v>0</v>
      </c>
      <c r="C19" s="65">
        <v>1.95</v>
      </c>
      <c r="D19" s="65">
        <v>2.1</v>
      </c>
      <c r="E19" s="65">
        <v>4.2</v>
      </c>
    </row>
    <row r="20" spans="1:5" ht="15" x14ac:dyDescent="0.25">
      <c r="A20" s="67" t="s">
        <v>51</v>
      </c>
      <c r="B20" s="68">
        <v>0</v>
      </c>
      <c r="C20" s="65">
        <v>2.06</v>
      </c>
      <c r="D20" s="65">
        <v>2.1</v>
      </c>
      <c r="E20" s="65">
        <v>4.2</v>
      </c>
    </row>
  </sheetData>
  <sheetProtection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4" ma:contentTypeDescription="Create a new document." ma:contentTypeScope="" ma:versionID="4cfaeb08bf52e1b06bdc059f92d0e8c6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7a61c4ba-b021-40cd-af10-78a6188bfae5" xmlns:ns4="fb82bcdf-ea63-4554-99e3-e15ccd87b479" targetNamespace="http://schemas.microsoft.com/office/2006/metadata/properties" ma:root="true" ma:fieldsID="2cf9b71f07200202f691841d952fe1a9" ns1:_="" ns2:_="" ns3:_="" ns4:_="">
    <xsd:import namespace="http://schemas.microsoft.com/sharepoint/v3"/>
    <xsd:import namespace="10f2cb44-b37d-4693-a5c3-140ab663d372"/>
    <xsd:import namespace="7a61c4ba-b021-40cd-af10-78a6188bfae5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Bureau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1c4ba-b021-40cd-af10-78a6188bfae5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Bureau" ma:format="Dropdown" ma:internalName="Bureau">
      <xsd:simpleType>
        <xsd:restriction base="dms:Choice">
          <xsd:enumeration value="BCER"/>
          <xsd:enumeration value="BEI"/>
          <xsd:enumeration value="BMRS"/>
          <xsd:enumeration value="Central Benefits &amp; Payroll"/>
          <xsd:enumeration value="DIR"/>
          <xsd:enumeration value="HR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reau xmlns="7a61c4ba-b021-40cd-af10-78a6188bfae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267277D-82BF-46A9-81ED-1061C6C3DE43}"/>
</file>

<file path=customXml/itemProps2.xml><?xml version="1.0" encoding="utf-8"?>
<ds:datastoreItem xmlns:ds="http://schemas.openxmlformats.org/officeDocument/2006/customXml" ds:itemID="{BDAA54B5-31B7-40C0-8C13-62D0DCCDC81C}">
  <ds:schemaRefs>
    <ds:schemaRef ds:uri="http://schemas.microsoft.com/office/2006/metadata/properties"/>
    <ds:schemaRef ds:uri="http://schemas.microsoft.com/office/infopath/2007/PartnerControls"/>
    <ds:schemaRef ds:uri="7a61c4ba-b021-40cd-af10-78a6188bfae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8271650-DA40-429F-8BAE-15E39D49A59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59116D-2971-458E-91E5-019484B0F3C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Lookup</vt:lpstr>
    </vt:vector>
  </TitlesOfParts>
  <Company>Department of Corrections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Henning</dc:creator>
  <cp:lastModifiedBy>Gehrmann, Dana - DOA</cp:lastModifiedBy>
  <cp:lastPrinted>2014-03-12T16:29:01Z</cp:lastPrinted>
  <dcterms:created xsi:type="dcterms:W3CDTF">2008-05-02T18:06:29Z</dcterms:created>
  <dcterms:modified xsi:type="dcterms:W3CDTF">2026-02-18T16:36:31Z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